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<sst xmlns="http://schemas.openxmlformats.org/spreadsheetml/2006/main" count="49" uniqueCount="34">
  <si>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Kassettentyp</t>
  </si>
  <si>
    <t>VHS E-120</t>
  </si>
  <si>
    <t>VHS E-180</t>
  </si>
  <si>
    <t>VHS E-240</t>
  </si>
  <si>
    <t>VHS E-300</t>
  </si>
  <si>
    <t>VHS-C 45</t>
  </si>
  <si>
    <t>VHS-C 60</t>
  </si>
  <si>
    <t>Anzahl</t>
  </si>
  <si>
    <t>SP</t>
  </si>
  <si>
    <t>LP</t>
  </si>
  <si>
    <t>Library-Online Consulting 3073 Gümligen</t>
  </si>
  <si>
    <t>Kostenschätzung für die Konversion von VHS-Kassetten auf DVD</t>
  </si>
  <si>
    <t>Dichte</t>
  </si>
  <si>
    <t>Betrag</t>
  </si>
  <si>
    <t>Kosten Spezialwünsche</t>
  </si>
  <si>
    <t>Anzahl DVD's</t>
  </si>
  <si>
    <t>Farbkorrektur</t>
  </si>
  <si>
    <t>Schneiden</t>
  </si>
  <si>
    <t>Anzahl Kass</t>
  </si>
  <si>
    <r>
      <t>Ǿ</t>
    </r>
    <r>
      <rPr>
        <sz val="10"/>
        <rFont val="Arial"/>
        <family val="0"/>
      </rPr>
      <t xml:space="preserve"> Anzahl Schnitte</t>
    </r>
  </si>
  <si>
    <t>ca. Kosten für Spezialwünsche</t>
  </si>
  <si>
    <t>Kosten für Digitalisierung</t>
  </si>
  <si>
    <t>Case Einlage</t>
  </si>
  <si>
    <t>DVD-Label</t>
  </si>
  <si>
    <t>Anzahl Cases</t>
  </si>
  <si>
    <t>Dauer in Min.</t>
  </si>
  <si>
    <t>Total Kassetten</t>
  </si>
  <si>
    <t>VHS-C 30</t>
  </si>
  <si>
    <t>Total Kosten Ausgabe</t>
  </si>
  <si>
    <t>Summe</t>
  </si>
  <si>
    <t>Kosten für Ausgabe (Erstellen DVD Image, Brennen inkl. SlimCase)</t>
  </si>
  <si>
    <t>Total geschätzte Kosten</t>
  </si>
  <si>
    <t>ca. zusätzlich Versandkosten</t>
  </si>
  <si>
    <t>Stand 11. März 2018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</si>
</sst>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5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7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4" fillId="34" borderId="10" xfId="0" applyFont="1" applyFill="1" applyBorder="1" applyAlignment="1" applyProtection="1">
      <alignment horizontal="center" vertical="top"/>
      <protection hidden="1" locked="0"/>
    </xf>
    <xf numFmtId="0" fontId="1" fillId="0" borderId="10" xfId="0" applyFont="1" applyBorder="1" applyAlignment="1">
      <alignment/>
    </xf>
    <xf numFmtId="0" fontId="4" fillId="34" borderId="10" xfId="0" applyFont="1" applyFill="1" applyBorder="1" applyAlignment="1" applyProtection="1">
      <alignment horizontal="center"/>
      <protection hidden="1" locked="0"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" fillId="34" borderId="11" xfId="0" applyFont="1" applyFill="1" applyBorder="1" applyAlignment="1" applyProtection="1">
      <alignment horizontal="center" vertical="top"/>
      <protection hidden="1" locked="0"/>
    </xf>
    <xf numFmtId="2" fontId="1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right"/>
    </xf>
    <xf numFmtId="0" fontId="0" fillId="0" borderId="12" xfId="0" applyFont="1" applyBorder="1" applyAlignment="1">
      <alignment vertical="top"/>
    </xf>
    <xf numFmtId="0" fontId="0" fillId="0" borderId="12" xfId="0" applyBorder="1" applyAlignment="1">
      <alignment/>
    </xf>
    <xf numFmtId="0" fontId="4" fillId="34" borderId="12" xfId="0" applyFont="1" applyFill="1" applyBorder="1" applyAlignment="1" applyProtection="1">
      <alignment horizontal="center" vertical="top"/>
      <protection hidden="1" locked="0"/>
    </xf>
    <xf numFmtId="0" fontId="1" fillId="36" borderId="10" xfId="0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right"/>
    </xf>
    <xf numFmtId="2" fontId="1" fillId="38" borderId="10" xfId="0" applyNumberFormat="1" applyFont="1" applyFill="1" applyBorder="1" applyAlignment="1">
      <alignment/>
    </xf>
    <xf numFmtId="2" fontId="1" fillId="39" borderId="14" xfId="0" applyNumberFormat="1" applyFont="1" applyFill="1" applyBorder="1" applyAlignment="1">
      <alignment/>
    </xf>
    <xf numFmtId="0" fontId="4" fillId="34" borderId="15" xfId="0" applyFont="1" applyFill="1" applyBorder="1" applyAlignment="1" applyProtection="1">
      <alignment horizontal="center"/>
      <protection hidden="1" locked="0"/>
    </xf>
    <xf numFmtId="0" fontId="1" fillId="39" borderId="14" xfId="0" applyFont="1" applyFill="1" applyBorder="1" applyAlignment="1">
      <alignment/>
    </xf>
    <xf numFmtId="0" fontId="0" fillId="0" borderId="14" xfId="0" applyBorder="1" applyAlignment="1">
      <alignment/>
    </xf>
    <xf numFmtId="0" fontId="1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" fillId="35" borderId="17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 quotePrefix="1">
      <alignment/>
    </xf>
    <xf numFmtId="2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showGridLines="0" tabSelected="1" zoomScalePageLayoutView="0" workbookViewId="0" topLeftCell="A1">
      <selection activeCell="C9" sqref="C9"/>
    </sheetView>
  </sheetViews>
  <sheetFormatPr defaultColWidth="11.421875" defaultRowHeight="12.75"/>
  <cols>
    <col min="1" max="1" width="4.57421875" style="0" customWidth="1"/>
    <col min="2" max="2" width="15.7109375" style="0" customWidth="1"/>
    <col min="3" max="3" width="14.140625" style="0" customWidth="1"/>
    <col min="4" max="4" width="13.28125" style="0" customWidth="1"/>
    <col min="5" max="5" width="17.421875" style="0" customWidth="1"/>
  </cols>
  <sheetData>
    <row r="2" spans="2:8" ht="12.75">
      <c r="B2" s="54" t="s">
        <v>10</v>
      </c>
      <c r="C2" s="54"/>
      <c r="D2" s="54"/>
      <c r="E2" s="54"/>
      <c r="F2" s="54"/>
      <c r="G2" s="54"/>
      <c r="H2" s="54"/>
    </row>
    <row r="3" spans="2:8" ht="23.25" customHeight="1">
      <c r="B3" s="55" t="s">
        <v>11</v>
      </c>
      <c r="C3" s="56"/>
      <c r="D3" s="56"/>
      <c r="E3" s="56"/>
      <c r="F3" s="56"/>
      <c r="G3" s="56"/>
      <c r="H3" s="57"/>
    </row>
    <row r="4" spans="2:8" ht="12.75">
      <c r="B4" s="65" t="s">
        <v>33</v>
      </c>
      <c r="C4" s="65"/>
      <c r="D4" s="65"/>
      <c r="E4" s="65"/>
      <c r="F4" s="65"/>
      <c r="G4" s="65"/>
      <c r="H4" s="65"/>
    </row>
    <row r="6" spans="2:5" ht="12.75">
      <c r="B6" s="3" t="s">
        <v>21</v>
      </c>
      <c r="C6" s="3"/>
      <c r="D6" s="9"/>
      <c r="E6" s="9"/>
    </row>
    <row r="7" spans="2:3" ht="12.75">
      <c r="B7" s="4"/>
      <c r="C7" s="4"/>
    </row>
    <row r="8" spans="2:5" ht="12.75">
      <c r="B8" s="32" t="s">
        <v>0</v>
      </c>
      <c r="C8" s="33" t="s">
        <v>7</v>
      </c>
      <c r="D8" s="34" t="s">
        <v>12</v>
      </c>
      <c r="E8" s="35" t="s">
        <v>13</v>
      </c>
    </row>
    <row r="9" spans="2:12" ht="12.75">
      <c r="B9" s="10" t="s">
        <v>1</v>
      </c>
      <c r="C9" s="20">
        <v>0</v>
      </c>
      <c r="D9" s="11" t="s">
        <v>8</v>
      </c>
      <c r="E9" s="12">
        <f aca="true" t="shared" si="0" ref="E9:E15">IF(C9&gt;0,K9*C9,"")</f>
      </c>
      <c r="G9" s="66" t="str">
        <f>D9</f>
        <v>SP</v>
      </c>
      <c r="H9" s="66"/>
      <c r="I9" s="67" t="s">
        <v>8</v>
      </c>
      <c r="J9" s="67" t="s">
        <v>9</v>
      </c>
      <c r="K9" s="68">
        <f>IF(D9="SP",16,24)</f>
        <v>16</v>
      </c>
      <c r="L9" s="5"/>
    </row>
    <row r="10" spans="2:12" ht="12.75">
      <c r="B10" s="10" t="s">
        <v>2</v>
      </c>
      <c r="C10" s="20">
        <v>0</v>
      </c>
      <c r="D10" s="11" t="s">
        <v>8</v>
      </c>
      <c r="E10" s="12">
        <f t="shared" si="0"/>
      </c>
      <c r="G10" s="66"/>
      <c r="H10" s="66"/>
      <c r="I10" s="66"/>
      <c r="J10" s="66"/>
      <c r="K10" s="68">
        <f>IF(D10="SP",24,36)</f>
        <v>24</v>
      </c>
      <c r="L10" s="5"/>
    </row>
    <row r="11" spans="2:12" ht="12.75">
      <c r="B11" s="10" t="s">
        <v>3</v>
      </c>
      <c r="C11" s="20">
        <v>0</v>
      </c>
      <c r="D11" s="11" t="s">
        <v>8</v>
      </c>
      <c r="E11" s="12">
        <f t="shared" si="0"/>
      </c>
      <c r="G11" s="66"/>
      <c r="H11" s="66"/>
      <c r="I11" s="66"/>
      <c r="J11" s="66"/>
      <c r="K11" s="68">
        <f>IF(D11="SP",36,54)</f>
        <v>36</v>
      </c>
      <c r="L11" s="5"/>
    </row>
    <row r="12" spans="2:12" ht="12.75">
      <c r="B12" s="10" t="s">
        <v>4</v>
      </c>
      <c r="C12" s="20">
        <v>0</v>
      </c>
      <c r="D12" s="11" t="s">
        <v>8</v>
      </c>
      <c r="E12" s="12">
        <f t="shared" si="0"/>
      </c>
      <c r="G12" s="66"/>
      <c r="H12" s="66"/>
      <c r="I12" s="66"/>
      <c r="J12" s="66"/>
      <c r="K12" s="68">
        <f>IF(D12="SP",40,60)</f>
        <v>40</v>
      </c>
      <c r="L12" s="5"/>
    </row>
    <row r="13" spans="2:12" ht="12.75">
      <c r="B13" s="10" t="s">
        <v>27</v>
      </c>
      <c r="C13" s="20">
        <v>0</v>
      </c>
      <c r="D13" s="60"/>
      <c r="E13" s="12">
        <f t="shared" si="0"/>
      </c>
      <c r="G13" s="66"/>
      <c r="H13" s="66"/>
      <c r="I13" s="66"/>
      <c r="J13" s="66"/>
      <c r="K13" s="68">
        <v>4</v>
      </c>
      <c r="L13" s="5"/>
    </row>
    <row r="14" spans="2:12" ht="12.75">
      <c r="B14" s="10" t="s">
        <v>5</v>
      </c>
      <c r="C14" s="20">
        <v>0</v>
      </c>
      <c r="D14" s="61"/>
      <c r="E14" s="12">
        <f t="shared" si="0"/>
      </c>
      <c r="G14" s="66"/>
      <c r="H14" s="66"/>
      <c r="I14" s="66"/>
      <c r="J14" s="66"/>
      <c r="K14" s="68">
        <v>6</v>
      </c>
      <c r="L14" s="5"/>
    </row>
    <row r="15" spans="2:12" ht="12.75">
      <c r="B15" s="10" t="s">
        <v>6</v>
      </c>
      <c r="C15" s="20">
        <v>0</v>
      </c>
      <c r="D15" s="62"/>
      <c r="E15" s="12">
        <f t="shared" si="0"/>
      </c>
      <c r="G15" s="66"/>
      <c r="H15" s="66"/>
      <c r="I15" s="66">
        <f>SUM(C9:C15)</f>
        <v>0</v>
      </c>
      <c r="J15" s="66"/>
      <c r="K15" s="68">
        <v>8</v>
      </c>
      <c r="L15" s="5"/>
    </row>
    <row r="16" spans="2:11" ht="12.75">
      <c r="B16" s="13" t="s">
        <v>26</v>
      </c>
      <c r="C16" s="14">
        <f>0+SUM(C9:C15)</f>
        <v>0</v>
      </c>
      <c r="D16" s="13"/>
      <c r="E16" s="15">
        <f>SUM(E9:E15)</f>
        <v>0</v>
      </c>
      <c r="G16" s="66"/>
      <c r="H16" s="66"/>
      <c r="I16" s="66">
        <f>SUM(C9:C15)</f>
        <v>0</v>
      </c>
      <c r="J16" s="66"/>
      <c r="K16" s="66"/>
    </row>
    <row r="18" spans="2:7" ht="12.75">
      <c r="B18" s="59" t="s">
        <v>14</v>
      </c>
      <c r="C18" s="63"/>
      <c r="D18" s="49"/>
      <c r="E18" s="49"/>
      <c r="F18" s="64"/>
      <c r="G18" s="39" t="s">
        <v>13</v>
      </c>
    </row>
    <row r="19" spans="2:11" ht="12.75">
      <c r="B19" s="36" t="s">
        <v>16</v>
      </c>
      <c r="C19" s="37" t="s">
        <v>18</v>
      </c>
      <c r="D19" s="38">
        <v>0</v>
      </c>
      <c r="E19" s="1"/>
      <c r="G19" s="23">
        <f>IF(D19&gt;0,D19*J19,"")</f>
      </c>
      <c r="J19" s="68">
        <v>5</v>
      </c>
      <c r="K19" s="66"/>
    </row>
    <row r="20" spans="2:11" ht="12.75">
      <c r="B20" s="16" t="s">
        <v>17</v>
      </c>
      <c r="C20" s="17" t="s">
        <v>18</v>
      </c>
      <c r="D20" s="38">
        <v>0</v>
      </c>
      <c r="E20" s="19" t="s">
        <v>19</v>
      </c>
      <c r="F20" s="44">
        <v>0</v>
      </c>
      <c r="G20" s="23">
        <f>IF((D20+F20)&gt;1,D20*F20*J20,"")</f>
      </c>
      <c r="J20" s="68">
        <v>2</v>
      </c>
      <c r="K20" s="66">
        <v>30</v>
      </c>
    </row>
    <row r="21" spans="2:11" ht="12.75">
      <c r="B21" s="16" t="s">
        <v>22</v>
      </c>
      <c r="C21" s="17" t="s">
        <v>24</v>
      </c>
      <c r="D21" s="18">
        <v>0</v>
      </c>
      <c r="E21" s="2"/>
      <c r="F21" s="8"/>
      <c r="G21" s="23">
        <f>IF(D21&gt;0,D21*J21,"")</f>
      </c>
      <c r="J21" s="68">
        <v>5</v>
      </c>
      <c r="K21" s="66"/>
    </row>
    <row r="22" spans="2:11" ht="12.75">
      <c r="B22" s="28" t="s">
        <v>23</v>
      </c>
      <c r="C22" s="29" t="s">
        <v>15</v>
      </c>
      <c r="D22" s="30">
        <v>0</v>
      </c>
      <c r="E22" s="2"/>
      <c r="F22" s="8"/>
      <c r="G22" s="23">
        <f>IF(D22&gt;0,D22*J22,"")</f>
      </c>
      <c r="J22" s="68">
        <v>5</v>
      </c>
      <c r="K22" s="66"/>
    </row>
    <row r="23" spans="2:7" ht="12.75">
      <c r="B23" s="59" t="s">
        <v>20</v>
      </c>
      <c r="C23" s="59"/>
      <c r="D23" s="59"/>
      <c r="E23" s="59"/>
      <c r="F23" s="59"/>
      <c r="G23" s="31">
        <f>SUM(G19:G22)</f>
        <v>0</v>
      </c>
    </row>
    <row r="25" spans="2:7" ht="12.75">
      <c r="B25" s="50" t="s">
        <v>30</v>
      </c>
      <c r="C25" s="51"/>
      <c r="D25" s="52"/>
      <c r="E25" s="53"/>
      <c r="G25" s="5"/>
    </row>
    <row r="26" spans="2:5" ht="12.75">
      <c r="B26" s="6"/>
      <c r="C26" s="40" t="s">
        <v>25</v>
      </c>
      <c r="D26" s="40" t="s">
        <v>15</v>
      </c>
      <c r="E26" s="41" t="s">
        <v>13</v>
      </c>
    </row>
    <row r="27" spans="2:11" ht="12.75">
      <c r="B27" s="10" t="s">
        <v>1</v>
      </c>
      <c r="C27" s="21">
        <f aca="true" t="shared" si="1" ref="C27:C33">IF(K27&gt;0,K27,"")</f>
      </c>
      <c r="D27" s="22">
        <f aca="true" t="shared" si="2" ref="D27:D33">IF(I27&gt;0,I27,"")</f>
      </c>
      <c r="E27" s="23">
        <f aca="true" t="shared" si="3" ref="E27:E33">IF(I27&gt;0,I27*$J$27,"")</f>
      </c>
      <c r="H27" s="66">
        <f>IF(UPPER(D9)="SP",ROUND(C9*120/90,0)+1,ROUND(C9*2*120/90,0)+1)</f>
        <v>1</v>
      </c>
      <c r="I27" s="66">
        <f>IF(UPPER(D9)="SP",C9*2,C9*4)</f>
        <v>0</v>
      </c>
      <c r="J27" s="66">
        <v>15</v>
      </c>
      <c r="K27" s="69">
        <f>IF(UPPER(D9)="SP",C9*120,C9*240)</f>
        <v>0</v>
      </c>
    </row>
    <row r="28" spans="2:11" ht="12.75">
      <c r="B28" s="10" t="s">
        <v>2</v>
      </c>
      <c r="C28" s="21">
        <f t="shared" si="1"/>
      </c>
      <c r="D28" s="22">
        <f t="shared" si="2"/>
      </c>
      <c r="E28" s="23">
        <f t="shared" si="3"/>
      </c>
      <c r="H28" s="66"/>
      <c r="I28" s="66">
        <f>IF(UPPER(D10)="SP",C10*2,C10*4)</f>
        <v>0</v>
      </c>
      <c r="J28" s="66"/>
      <c r="K28" s="69">
        <f>IF(UPPER(D10)="SP",C10*180,C10*360)</f>
        <v>0</v>
      </c>
    </row>
    <row r="29" spans="2:11" ht="12.75">
      <c r="B29" s="10" t="s">
        <v>3</v>
      </c>
      <c r="C29" s="21">
        <f t="shared" si="1"/>
      </c>
      <c r="D29" s="22">
        <f t="shared" si="2"/>
      </c>
      <c r="E29" s="23">
        <f t="shared" si="3"/>
      </c>
      <c r="H29" s="66"/>
      <c r="I29" s="66">
        <f>IF(UPPER(D11)="SP",C11*3,C11*6)</f>
        <v>0</v>
      </c>
      <c r="J29" s="66"/>
      <c r="K29" s="69">
        <f>IF(UPPER(D11)="SP",C11*240,C11*480)</f>
        <v>0</v>
      </c>
    </row>
    <row r="30" spans="2:11" ht="12.75">
      <c r="B30" s="10" t="s">
        <v>4</v>
      </c>
      <c r="C30" s="21">
        <f t="shared" si="1"/>
      </c>
      <c r="D30" s="22">
        <f t="shared" si="2"/>
      </c>
      <c r="E30" s="23">
        <f t="shared" si="3"/>
      </c>
      <c r="H30" s="66"/>
      <c r="I30" s="66">
        <f>IF(UPPER(D12)="SP",C12*3,C12*6)</f>
        <v>0</v>
      </c>
      <c r="J30" s="66"/>
      <c r="K30" s="69">
        <f>IF(UPPER(D12)="SP",C12*300,C12*600)</f>
        <v>0</v>
      </c>
    </row>
    <row r="31" spans="2:11" ht="12.75">
      <c r="B31" s="10" t="s">
        <v>27</v>
      </c>
      <c r="C31" s="21">
        <f t="shared" si="1"/>
      </c>
      <c r="D31" s="22">
        <f t="shared" si="2"/>
      </c>
      <c r="E31" s="23">
        <f t="shared" si="3"/>
      </c>
      <c r="H31" s="66"/>
      <c r="I31" s="66">
        <f>C13</f>
        <v>0</v>
      </c>
      <c r="J31" s="66"/>
      <c r="K31" s="69">
        <f>IF(UPPER(D12)="SP",C13*30,C13*30)</f>
        <v>0</v>
      </c>
    </row>
    <row r="32" spans="2:11" ht="12.75">
      <c r="B32" s="10" t="s">
        <v>5</v>
      </c>
      <c r="C32" s="21">
        <f t="shared" si="1"/>
      </c>
      <c r="D32" s="22">
        <f t="shared" si="2"/>
      </c>
      <c r="E32" s="23">
        <f t="shared" si="3"/>
      </c>
      <c r="H32" s="66"/>
      <c r="I32" s="66">
        <f>C14</f>
        <v>0</v>
      </c>
      <c r="J32" s="66"/>
      <c r="K32" s="69">
        <f>IF(UPPER(D14)="SP",C14*45,C14*45)</f>
        <v>0</v>
      </c>
    </row>
    <row r="33" spans="2:11" ht="12.75">
      <c r="B33" s="10" t="s">
        <v>6</v>
      </c>
      <c r="C33" s="21">
        <f t="shared" si="1"/>
      </c>
      <c r="D33" s="22">
        <f t="shared" si="2"/>
      </c>
      <c r="E33" s="23">
        <f t="shared" si="3"/>
      </c>
      <c r="H33" s="66"/>
      <c r="I33" s="66">
        <f>C15</f>
        <v>0</v>
      </c>
      <c r="J33" s="66"/>
      <c r="K33" s="69">
        <f>IF(UPPER(D15)="SP",C15*60,C15*60)</f>
        <v>0</v>
      </c>
    </row>
    <row r="34" spans="2:5" ht="12.75">
      <c r="B34" s="24" t="s">
        <v>29</v>
      </c>
      <c r="C34" s="25">
        <f>IF(SUM(C27:C33)&gt;0,SUM(C27:C33),"")</f>
      </c>
      <c r="D34" s="26">
        <f>IF(SUM(D27:D33)&gt;0,SUM(D27:D33),"")</f>
      </c>
      <c r="E34" s="5"/>
    </row>
    <row r="35" spans="2:5" ht="12.75">
      <c r="B35" s="50" t="s">
        <v>28</v>
      </c>
      <c r="C35" s="51"/>
      <c r="D35" s="58"/>
      <c r="E35" s="27">
        <f>(SUM(E27:E33))</f>
        <v>0</v>
      </c>
    </row>
    <row r="36" spans="2:5" ht="13.5" thickBot="1">
      <c r="B36" s="6"/>
      <c r="C36" s="6"/>
      <c r="D36" s="6"/>
      <c r="E36" s="7"/>
    </row>
    <row r="37" spans="2:5" ht="13.5" thickBot="1">
      <c r="B37" s="45" t="s">
        <v>31</v>
      </c>
      <c r="C37" s="45"/>
      <c r="D37" s="46"/>
      <c r="E37" s="43">
        <f>E16+G23+E35</f>
        <v>0</v>
      </c>
    </row>
    <row r="39" spans="2:5" ht="12.75">
      <c r="B39" s="47" t="s">
        <v>32</v>
      </c>
      <c r="C39" s="48"/>
      <c r="D39" s="49"/>
      <c r="E39" s="42">
        <f>ROUNDUP(C16/30,0)*15</f>
        <v>0</v>
      </c>
    </row>
  </sheetData>
  <sheetProtection password="EFC8" sheet="1"/>
  <mergeCells count="10">
    <mergeCell ref="B37:D37"/>
    <mergeCell ref="B39:D39"/>
    <mergeCell ref="B25:E25"/>
    <mergeCell ref="B2:H2"/>
    <mergeCell ref="B3:H3"/>
    <mergeCell ref="B35:D35"/>
    <mergeCell ref="B23:F23"/>
    <mergeCell ref="D13:D15"/>
    <mergeCell ref="B18:F18"/>
    <mergeCell ref="B4:H4"/>
  </mergeCells>
  <dataValidations count="6">
    <dataValidation type="whole" allowBlank="1" showInputMessage="1" showErrorMessage="1" promptTitle="Anzahl Schnitte" prompt="Durchschnitt pro Kassette angeben, max. 30" errorTitle="Wert zu hoch" error="nur max. 30 Schnitte möglich" sqref="F20">
      <formula1>0</formula1>
      <formula2>K20</formula2>
    </dataValidation>
    <dataValidation type="whole" allowBlank="1" showInputMessage="1" showErrorMessage="1" promptTitle="Anzahl Slim Cases" prompt="bis max. Anzahl DVD's möglich" errorTitle="Anzahl Slim Cases" error="nur 0 bis Total DVD?s möglich" sqref="D21">
      <formula1>0</formula1>
      <formula2>D34</formula2>
    </dataValidation>
    <dataValidation type="whole" allowBlank="1" showInputMessage="1" showErrorMessage="1" promptTitle="Anzahl DVD Labels" prompt="bis max. Anzahl DVD's möglich" errorTitle="Anzahl DVD's" error="nur 0 bis Total DVD's möglich" sqref="D22">
      <formula1>0</formula1>
      <formula2>D34</formula2>
    </dataValidation>
    <dataValidation type="whole" allowBlank="1" showInputMessage="1" showErrorMessage="1" promptTitle="Anzahl Kassetten eingeben" prompt="max. 30" errorTitle="Anzahl zu gross" error="max. 30 möglich" sqref="C9:C15">
      <formula1>0</formula1>
      <formula2>30</formula2>
    </dataValidation>
    <dataValidation type="list" allowBlank="1" showInputMessage="1" showErrorMessage="1" promptTitle="SP oder LP ?" prompt="Bitte auswählen" errorTitle="Ungültig: nur SP oder LP möglich" sqref="D9:D12">
      <formula1>$I$9:$J$9</formula1>
    </dataValidation>
    <dataValidation type="whole" allowBlank="1" showInputMessage="1" showErrorMessage="1" promptTitle="Anzahl Kassetten" prompt="bis max. Anzahl Kassetten möglich" errorTitle="Anzahl Kassetten" error="nur 0 bis Total Kassetten möglich" sqref="D19:D20">
      <formula1>0</formula1>
      <formula2>$I$15</formula2>
    </dataValidation>
  </dataValidations>
  <printOptions/>
  <pageMargins left="0.787401575" right="0.79" top="0.7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André M. Stempfel</cp:lastModifiedBy>
  <cp:lastPrinted>2008-03-25T14:21:36Z</cp:lastPrinted>
  <dcterms:created xsi:type="dcterms:W3CDTF">1996-10-17T05:27:31Z</dcterms:created>
  <dcterms:modified xsi:type="dcterms:W3CDTF">2018-03-11T10:58:04Z</dcterms:modified>
  <cp:category/>
  <cp:version/>
  <cp:contentType/>
  <cp:contentStatus/>
</cp:coreProperties>
</file>